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<sst xmlns="http://schemas.openxmlformats.org/spreadsheetml/2006/main" count="134" uniqueCount="129">
  <si>
    <t>Керівник Дончак Дмитро Юрійович</t>
  </si>
  <si>
    <t>Вид економічної діяльності        Діяльність лікарняних закладів</t>
  </si>
  <si>
    <t>I</t>
  </si>
  <si>
    <t>II</t>
  </si>
  <si>
    <t>III</t>
  </si>
  <si>
    <t>IV</t>
  </si>
  <si>
    <t>430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</si>
  <si>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</si>
  <si>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</si>
  <si>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</si>
  <si>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</si>
  <si>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"ЗАТВЕРДЖЕНО"</t>
  </si>
  <si>
    <t>Проект</t>
  </si>
  <si>
    <t>Попереднії</t>
  </si>
  <si>
    <t>Уточнений</t>
  </si>
  <si>
    <t>Зміни</t>
  </si>
  <si>
    <t>зробити позначку "X"</t>
  </si>
  <si>
    <t>Коди</t>
  </si>
  <si>
    <t>за ЄДРПОУ</t>
  </si>
  <si>
    <t>Організаційно-правова форма Комунальна організація (установа,заклад)</t>
  </si>
  <si>
    <t>за КОПФГ</t>
  </si>
  <si>
    <t>за КОАТУУ</t>
  </si>
  <si>
    <t>Орган державного управління</t>
  </si>
  <si>
    <t>за СПОДУ</t>
  </si>
  <si>
    <t>за ЗКГНГ</t>
  </si>
  <si>
    <t>за КВЕД</t>
  </si>
  <si>
    <t>86.10</t>
  </si>
  <si>
    <t>Середньооблікова кількість штатних працівників</t>
  </si>
  <si>
    <t>02003095</t>
  </si>
  <si>
    <t>тис.грн.</t>
  </si>
  <si>
    <t xml:space="preserve"> Дохід (виручка) від реалізації продукції (товарів, робіт, послуг)</t>
  </si>
  <si>
    <t>Найменування показника</t>
  </si>
  <si>
    <t>Код рядка</t>
  </si>
  <si>
    <t>Факт минулого року</t>
  </si>
  <si>
    <t>Фінансовий план поточного року</t>
  </si>
  <si>
    <t>Плановий рік (усього)</t>
  </si>
  <si>
    <t>У тому числі за кварталами</t>
  </si>
  <si>
    <t>1</t>
  </si>
  <si>
    <t>2</t>
  </si>
  <si>
    <t>3</t>
  </si>
  <si>
    <t>4</t>
  </si>
  <si>
    <t>5</t>
  </si>
  <si>
    <t>6</t>
  </si>
  <si>
    <t>8</t>
  </si>
  <si>
    <t>9</t>
  </si>
  <si>
    <t>Витрати на оплату праці</t>
  </si>
  <si>
    <t>Відрахування на соціальні заходи</t>
  </si>
  <si>
    <t>Інші витрати (розшифрувати)</t>
  </si>
  <si>
    <t>II. Елементи операційних витрат</t>
  </si>
  <si>
    <t>Матеріальні затрати</t>
  </si>
  <si>
    <t>Амортизація</t>
  </si>
  <si>
    <t>Інші операційні витрати</t>
  </si>
  <si>
    <t>III. Інвестиційна діяльність</t>
  </si>
  <si>
    <t>IV. Фінансова діяльність</t>
  </si>
  <si>
    <t>Витрати від фінансової діяльності за зобов’язаннями, у т. ч.:</t>
  </si>
  <si>
    <t>на І.01</t>
  </si>
  <si>
    <t>на 1.04</t>
  </si>
  <si>
    <t>на 1.07</t>
  </si>
  <si>
    <t xml:space="preserve">    дохід від операційної оренди активів</t>
  </si>
  <si>
    <t xml:space="preserve">    дохід від бесплатно одержаних активів</t>
  </si>
  <si>
    <t xml:space="preserve">    доходи з місцевого бюджету на капітальні видатки </t>
  </si>
  <si>
    <t>Нарахування на оплату праці</t>
  </si>
  <si>
    <t xml:space="preserve">    витрати на електроенергію</t>
  </si>
  <si>
    <t xml:space="preserve">    витрати па водопостачання та водовідведення</t>
  </si>
  <si>
    <t xml:space="preserve">    витрати на природній газ</t>
  </si>
  <si>
    <t xml:space="preserve">    витрати на теплову енергію та тверде паливо</t>
  </si>
  <si>
    <t xml:space="preserve">   витрати на викачку нечистот та вивіз побутових відходів</t>
  </si>
  <si>
    <t xml:space="preserve">  Інші доходи від операційної діяльності , у тому числі: </t>
  </si>
  <si>
    <t xml:space="preserve">  Доходи від інвестиційної діяльності</t>
  </si>
  <si>
    <t>Капітальні інвестиції, у тому числі:</t>
  </si>
  <si>
    <t xml:space="preserve">    капітальне будівництво</t>
  </si>
  <si>
    <t xml:space="preserve">    придбання  основних засобів</t>
  </si>
  <si>
    <t xml:space="preserve">    придбання інших необоротних матеріальних активів</t>
  </si>
  <si>
    <t xml:space="preserve">    придбання  нематеріальних активів</t>
  </si>
  <si>
    <t xml:space="preserve">    модернізація, модифікація (добудова, дообладнання, реконструкція) основних засобів</t>
  </si>
  <si>
    <t xml:space="preserve">   Податок на додану вартість</t>
  </si>
  <si>
    <t>на 1.10.</t>
  </si>
  <si>
    <t>1. Формування фінансових результатів</t>
  </si>
  <si>
    <t xml:space="preserve"> Доходи  </t>
  </si>
  <si>
    <t>Заробітна плата</t>
  </si>
  <si>
    <t>Предмети, матеріали,обладнання  та інвентар</t>
  </si>
  <si>
    <t>Медикаменти,перев ’язувальні матеріали та товари медичного призначення</t>
  </si>
  <si>
    <t>Продукти харчування</t>
  </si>
  <si>
    <t>Оплата послуг (крім комунальних)</t>
  </si>
  <si>
    <t>Витрати на охорону праці та навчання працівників</t>
  </si>
  <si>
    <t>Виплата пенсій і допомоги</t>
  </si>
  <si>
    <t>Інші виплати населенню</t>
  </si>
  <si>
    <t>Інші поточні видатки</t>
  </si>
  <si>
    <t xml:space="preserve">  Витрати на комунальні послуги та енергоносії, у тому числі:</t>
  </si>
  <si>
    <t xml:space="preserve">     Витрати по виконанню цільових програм, у тому числі:</t>
  </si>
  <si>
    <t xml:space="preserve"> Видатки</t>
  </si>
  <si>
    <t xml:space="preserve">Резервний фонд </t>
  </si>
  <si>
    <t xml:space="preserve">    дохід від надання медичних послуг за рахунок страхових виплат</t>
  </si>
  <si>
    <t xml:space="preserve">    дохід від надання платних медичних послуг</t>
  </si>
  <si>
    <t xml:space="preserve">    дохід за програмою медичних гарантій від НЗСУ</t>
  </si>
  <si>
    <t xml:space="preserve">    дохід від реалізації оборотних і необоротних активів</t>
  </si>
  <si>
    <t xml:space="preserve">    відсотки отримані по депозитах</t>
  </si>
  <si>
    <t xml:space="preserve">    добровільні (благодійні) внески</t>
  </si>
  <si>
    <t>Доходи від фінансової діяльності за зобов’язаннями, у т. ч.:</t>
  </si>
  <si>
    <t>Інші надходження (оренда)</t>
  </si>
  <si>
    <t>V. Додаткова інформація</t>
  </si>
  <si>
    <r>
      <t xml:space="preserve">   </t>
    </r>
    <r>
      <rPr>
        <b/>
        <sz val="10"/>
        <rFont val="Times New Roman"/>
        <family val="1"/>
      </rPr>
      <t xml:space="preserve">Чистий дохід </t>
    </r>
  </si>
  <si>
    <r>
      <rPr>
        <i/>
        <sz val="10"/>
        <rFont val="Times New Roman"/>
        <family val="1"/>
      </rPr>
      <t>кредити</t>
    </r>
  </si>
  <si>
    <r>
      <rPr>
        <i/>
        <sz val="10"/>
        <rFont val="Times New Roman"/>
        <family val="1"/>
      </rPr>
      <t>позики</t>
    </r>
  </si>
  <si>
    <r>
      <rPr>
        <i/>
        <sz val="10"/>
        <rFont val="Times New Roman"/>
        <family val="1"/>
      </rPr>
      <t>депозити</t>
    </r>
  </si>
  <si>
    <t xml:space="preserve">    Надходження з місцевого бюджету за цільовими програмами, у тому числі:</t>
  </si>
  <si>
    <t xml:space="preserve"> Всього надходження</t>
  </si>
  <si>
    <r>
      <t xml:space="preserve">  </t>
    </r>
    <r>
      <rPr>
        <i/>
        <sz val="10"/>
        <color indexed="8"/>
        <rFont val="Times New Roman"/>
        <family val="1"/>
      </rPr>
      <t xml:space="preserve">  капітальний ремонт</t>
    </r>
  </si>
  <si>
    <t>Галузь Охорона здоров'я</t>
  </si>
  <si>
    <t>Керівник                        Директор</t>
  </si>
  <si>
    <t xml:space="preserve">                                          (посада)</t>
  </si>
  <si>
    <t>__________________</t>
  </si>
  <si>
    <t>(підпис)</t>
  </si>
  <si>
    <t>Д.Ю.Дончак</t>
  </si>
  <si>
    <t>ініціали, прізвище</t>
  </si>
  <si>
    <t>Форма власності      комунальна                                                                                                             Стандарти звітності МСФЗ</t>
  </si>
  <si>
    <t>Одиниця виміру,      тис.грн.                                                                                                                  Стандарти звітності П(с)БОУ</t>
  </si>
  <si>
    <t>від ____________20______ року № _______</t>
  </si>
  <si>
    <t>Залишок нерозподіленого прибутку минулих років</t>
  </si>
  <si>
    <t>Фінансовий результат (прибуток ), (збиток)</t>
  </si>
  <si>
    <t>ФІНАНСОВИЙ ПЛАН ПІДПРИЄМСТВА НА 2021 рік</t>
  </si>
  <si>
    <t>Місцезнаходження Харківська обл., м.Дергачі,вул. 1 Травня,4</t>
  </si>
  <si>
    <t>Територія  м.Дергачі</t>
  </si>
  <si>
    <t>Рішення _________________________________________________</t>
  </si>
  <si>
    <t>Видатки на відрядження</t>
  </si>
  <si>
    <t>підтримка та розвиток вторинної медичної допомоги на 2021 рік</t>
  </si>
  <si>
    <t>створення та фінансування медично-лікарської комісії для підтримки заходів щодо проведення приписки громадян  до призовної дільниці, призову громадян на строкову військову службу, військову службу за контрактом на 2021 рік</t>
  </si>
  <si>
    <t>Підприємство Комунальне некомерційне підприємство «Дергачівська центральна лікарня» Дергачівської міської ради Харківської області</t>
  </si>
  <si>
    <t>Телефон (05763) 3-11-33, 2-00-90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</si>
</sst>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72" fontId="3" fillId="0" borderId="16" xfId="0" applyNumberFormat="1" applyFont="1" applyBorder="1" applyAlignment="1">
      <alignment horizontal="right" vertical="center"/>
    </xf>
    <xf numFmtId="172" fontId="3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17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16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left" vertical="top" wrapText="1"/>
    </xf>
    <xf numFmtId="172" fontId="3" fillId="0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 indent="4"/>
    </xf>
    <xf numFmtId="172" fontId="2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indent="4"/>
    </xf>
    <xf numFmtId="172" fontId="3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top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justify"/>
    </xf>
    <xf numFmtId="0" fontId="3" fillId="0" borderId="16" xfId="0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>
      <alignment horizontal="right" vertical="top"/>
    </xf>
    <xf numFmtId="172" fontId="3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justify"/>
    </xf>
    <xf numFmtId="172" fontId="2" fillId="0" borderId="16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left" vertical="top" inden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/>
    </xf>
    <xf numFmtId="172" fontId="3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 wrapText="1"/>
    </xf>
    <xf numFmtId="172" fontId="2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Alignment="1">
      <alignment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 vertical="top"/>
    </xf>
    <xf numFmtId="172" fontId="2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indent="1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justify" vertical="center" wrapText="1"/>
    </xf>
    <xf numFmtId="0" fontId="44" fillId="0" borderId="16" xfId="0" applyFont="1" applyFill="1" applyBorder="1" applyAlignment="1">
      <alignment horizontal="justify" wrapText="1"/>
    </xf>
    <xf numFmtId="0" fontId="3" fillId="0" borderId="0" xfId="0" applyFont="1" applyFill="1" applyAlignment="1">
      <alignment/>
    </xf>
    <xf numFmtId="172" fontId="2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2" fontId="2" fillId="0" borderId="16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8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34.28125" style="2" customWidth="1"/>
    <col min="2" max="2" width="8.28125" style="2" customWidth="1"/>
    <col min="3" max="3" width="7.00390625" style="2" customWidth="1"/>
    <col min="4" max="4" width="7.28125" style="2" customWidth="1"/>
    <col min="5" max="5" width="11.28125" style="2" customWidth="1"/>
    <col min="6" max="6" width="10.00390625" style="2" customWidth="1"/>
    <col min="7" max="7" width="10.57421875" style="2" customWidth="1"/>
    <col min="8" max="8" width="12.28125" style="2" customWidth="1"/>
    <col min="9" max="9" width="11.8515625" style="2" customWidth="1"/>
    <col min="10" max="10" width="14.421875" style="2" customWidth="1"/>
    <col min="11" max="16384" width="9.140625" style="2" customWidth="1"/>
  </cols>
  <sheetData>
    <row r="2" ht="13.5" thickBot="1">
      <c r="A2" s="1" t="s">
        <v>11</v>
      </c>
    </row>
    <row r="3" spans="1:8" ht="13.5" thickBot="1">
      <c r="A3" s="104" t="s">
        <v>123</v>
      </c>
      <c r="B3" s="104"/>
      <c r="C3" s="104"/>
      <c r="D3" s="104"/>
      <c r="G3" s="3" t="s">
        <v>12</v>
      </c>
      <c r="H3" s="4"/>
    </row>
    <row r="4" spans="1:8" ht="13.5" thickBot="1">
      <c r="A4" s="105" t="s">
        <v>117</v>
      </c>
      <c r="B4" s="105"/>
      <c r="C4" s="105"/>
      <c r="D4" s="105"/>
      <c r="G4" s="3" t="s">
        <v>13</v>
      </c>
      <c r="H4" s="6"/>
    </row>
    <row r="5" spans="1:8" ht="13.5" thickBot="1">
      <c r="A5" s="1"/>
      <c r="G5" s="3" t="s">
        <v>14</v>
      </c>
      <c r="H5" s="6"/>
    </row>
    <row r="6" spans="1:8" ht="13.5" thickBot="1">
      <c r="A6" s="1"/>
      <c r="G6" s="7" t="s">
        <v>15</v>
      </c>
      <c r="H6" s="6"/>
    </row>
    <row r="7" spans="1:8" ht="13.5" thickBot="1">
      <c r="A7" s="1"/>
      <c r="G7" s="106" t="s">
        <v>16</v>
      </c>
      <c r="H7" s="107"/>
    </row>
    <row r="8" ht="13.5" thickBot="1"/>
    <row r="9" spans="1:9" ht="13.5" thickBot="1">
      <c r="A9" s="8"/>
      <c r="B9" s="9"/>
      <c r="C9" s="9"/>
      <c r="D9" s="9"/>
      <c r="E9" s="9"/>
      <c r="F9" s="9"/>
      <c r="G9" s="10"/>
      <c r="H9" s="110" t="s">
        <v>17</v>
      </c>
      <c r="I9" s="111"/>
    </row>
    <row r="10" spans="1:9" ht="24.75" customHeight="1" thickBot="1">
      <c r="A10" s="116" t="s">
        <v>127</v>
      </c>
      <c r="B10" s="117"/>
      <c r="C10" s="117"/>
      <c r="D10" s="117"/>
      <c r="E10" s="117"/>
      <c r="F10" s="117"/>
      <c r="G10" s="118"/>
      <c r="H10" s="5" t="s">
        <v>18</v>
      </c>
      <c r="I10" s="13" t="s">
        <v>28</v>
      </c>
    </row>
    <row r="11" spans="1:9" ht="13.5" thickBot="1">
      <c r="A11" s="5" t="s">
        <v>19</v>
      </c>
      <c r="B11" s="11"/>
      <c r="C11" s="11"/>
      <c r="D11" s="11"/>
      <c r="E11" s="11"/>
      <c r="F11" s="11"/>
      <c r="G11" s="12"/>
      <c r="H11" s="14" t="s">
        <v>20</v>
      </c>
      <c r="I11" s="15" t="s">
        <v>6</v>
      </c>
    </row>
    <row r="12" spans="1:9" ht="13.5" thickBot="1">
      <c r="A12" s="16" t="s">
        <v>122</v>
      </c>
      <c r="B12" s="17"/>
      <c r="C12" s="17"/>
      <c r="D12" s="17"/>
      <c r="E12" s="17"/>
      <c r="F12" s="17"/>
      <c r="G12" s="18"/>
      <c r="H12" s="3" t="s">
        <v>21</v>
      </c>
      <c r="I12" s="19">
        <v>6322000000</v>
      </c>
    </row>
    <row r="13" spans="1:9" ht="13.5" thickBot="1">
      <c r="A13" s="16" t="s">
        <v>22</v>
      </c>
      <c r="B13" s="17"/>
      <c r="C13" s="17"/>
      <c r="D13" s="17"/>
      <c r="E13" s="17"/>
      <c r="F13" s="17"/>
      <c r="G13" s="18"/>
      <c r="H13" s="3" t="s">
        <v>23</v>
      </c>
      <c r="I13" s="20"/>
    </row>
    <row r="14" spans="1:9" ht="13.5" thickBot="1">
      <c r="A14" s="16" t="s">
        <v>108</v>
      </c>
      <c r="B14" s="17"/>
      <c r="C14" s="17"/>
      <c r="D14" s="17"/>
      <c r="E14" s="17"/>
      <c r="F14" s="17"/>
      <c r="G14" s="18"/>
      <c r="H14" s="3" t="s">
        <v>24</v>
      </c>
      <c r="I14" s="20"/>
    </row>
    <row r="15" spans="1:9" ht="13.5" thickBot="1">
      <c r="A15" s="21" t="s">
        <v>1</v>
      </c>
      <c r="B15" s="22"/>
      <c r="C15" s="22"/>
      <c r="D15" s="22"/>
      <c r="E15" s="22"/>
      <c r="F15" s="22"/>
      <c r="G15" s="12"/>
      <c r="H15" s="23" t="s">
        <v>25</v>
      </c>
      <c r="I15" s="15" t="s">
        <v>26</v>
      </c>
    </row>
    <row r="16" spans="1:9" ht="13.5" thickBot="1">
      <c r="A16" s="112" t="s">
        <v>116</v>
      </c>
      <c r="B16" s="113"/>
      <c r="C16" s="113"/>
      <c r="D16" s="113"/>
      <c r="E16" s="113"/>
      <c r="F16" s="113"/>
      <c r="G16" s="113"/>
      <c r="H16" s="114"/>
      <c r="I16" s="20"/>
    </row>
    <row r="17" spans="1:9" ht="13.5" thickBot="1">
      <c r="A17" s="112" t="s">
        <v>115</v>
      </c>
      <c r="B17" s="113"/>
      <c r="C17" s="113"/>
      <c r="D17" s="113"/>
      <c r="E17" s="113"/>
      <c r="F17" s="113"/>
      <c r="G17" s="113"/>
      <c r="H17" s="114"/>
      <c r="I17" s="20"/>
    </row>
    <row r="18" spans="1:9" ht="13.5" thickBot="1">
      <c r="A18" s="112" t="s">
        <v>27</v>
      </c>
      <c r="B18" s="113"/>
      <c r="C18" s="113"/>
      <c r="D18" s="113"/>
      <c r="E18" s="113"/>
      <c r="F18" s="113"/>
      <c r="G18" s="113"/>
      <c r="H18" s="113"/>
      <c r="I18" s="114"/>
    </row>
    <row r="19" spans="1:9" ht="13.5" thickBot="1">
      <c r="A19" s="122" t="s">
        <v>121</v>
      </c>
      <c r="B19" s="123"/>
      <c r="C19" s="123"/>
      <c r="D19" s="123"/>
      <c r="E19" s="123"/>
      <c r="F19" s="123"/>
      <c r="G19" s="123"/>
      <c r="H19" s="123"/>
      <c r="I19" s="124"/>
    </row>
    <row r="20" spans="1:9" ht="13.5" thickBot="1">
      <c r="A20" s="112" t="s">
        <v>128</v>
      </c>
      <c r="B20" s="113"/>
      <c r="C20" s="113"/>
      <c r="D20" s="113"/>
      <c r="E20" s="113"/>
      <c r="F20" s="113"/>
      <c r="G20" s="113"/>
      <c r="H20" s="113"/>
      <c r="I20" s="114"/>
    </row>
    <row r="21" spans="1:9" ht="13.5" thickBot="1">
      <c r="A21" s="112" t="s">
        <v>0</v>
      </c>
      <c r="B21" s="113"/>
      <c r="C21" s="113"/>
      <c r="D21" s="113"/>
      <c r="E21" s="113"/>
      <c r="F21" s="113"/>
      <c r="G21" s="113"/>
      <c r="H21" s="113"/>
      <c r="I21" s="11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9" ht="27.75" customHeight="1">
      <c r="A23" s="121" t="s">
        <v>120</v>
      </c>
      <c r="B23" s="121"/>
      <c r="C23" s="121"/>
      <c r="D23" s="121"/>
      <c r="E23" s="121"/>
      <c r="F23" s="121"/>
      <c r="G23" s="121"/>
      <c r="H23" s="121"/>
      <c r="I23" s="121"/>
    </row>
    <row r="24" ht="12.75">
      <c r="I24" s="2" t="s">
        <v>29</v>
      </c>
    </row>
    <row r="25" spans="1:9" ht="12.75">
      <c r="A25" s="108" t="s">
        <v>31</v>
      </c>
      <c r="B25" s="109" t="s">
        <v>32</v>
      </c>
      <c r="C25" s="109" t="s">
        <v>33</v>
      </c>
      <c r="D25" s="109" t="s">
        <v>34</v>
      </c>
      <c r="E25" s="109" t="s">
        <v>35</v>
      </c>
      <c r="F25" s="108" t="s">
        <v>36</v>
      </c>
      <c r="G25" s="108"/>
      <c r="H25" s="108"/>
      <c r="I25" s="108"/>
    </row>
    <row r="26" spans="1:10" ht="66" customHeight="1">
      <c r="A26" s="108"/>
      <c r="B26" s="109"/>
      <c r="C26" s="109"/>
      <c r="D26" s="109"/>
      <c r="E26" s="109"/>
      <c r="F26" s="31" t="s">
        <v>2</v>
      </c>
      <c r="G26" s="31" t="s">
        <v>3</v>
      </c>
      <c r="H26" s="31" t="s">
        <v>4</v>
      </c>
      <c r="I26" s="31" t="s">
        <v>5</v>
      </c>
      <c r="J26" s="25"/>
    </row>
    <row r="27" spans="1:10" ht="12.75">
      <c r="A27" s="32" t="s">
        <v>37</v>
      </c>
      <c r="B27" s="32" t="s">
        <v>38</v>
      </c>
      <c r="C27" s="31" t="s">
        <v>39</v>
      </c>
      <c r="D27" s="31" t="s">
        <v>40</v>
      </c>
      <c r="E27" s="31" t="s">
        <v>41</v>
      </c>
      <c r="F27" s="32" t="s">
        <v>42</v>
      </c>
      <c r="G27" s="31">
        <v>7</v>
      </c>
      <c r="H27" s="32" t="s">
        <v>43</v>
      </c>
      <c r="I27" s="31" t="s">
        <v>44</v>
      </c>
      <c r="J27" s="25"/>
    </row>
    <row r="28" spans="1:9" ht="22.5" customHeight="1">
      <c r="A28" s="26" t="s">
        <v>77</v>
      </c>
      <c r="B28" s="27"/>
      <c r="C28" s="27"/>
      <c r="D28" s="27"/>
      <c r="E28" s="27"/>
      <c r="F28" s="27"/>
      <c r="G28" s="27"/>
      <c r="H28" s="27"/>
      <c r="I28" s="27"/>
    </row>
    <row r="29" spans="1:9" s="30" customFormat="1" ht="16.5" customHeight="1">
      <c r="A29" s="26" t="s">
        <v>78</v>
      </c>
      <c r="B29" s="28">
        <v>1000</v>
      </c>
      <c r="C29" s="29"/>
      <c r="D29" s="33"/>
      <c r="E29" s="34">
        <f>E30+E34</f>
        <v>63606.113999999994</v>
      </c>
      <c r="F29" s="34">
        <f>F30+F34</f>
        <v>15675.659</v>
      </c>
      <c r="G29" s="34">
        <f>G30+G34</f>
        <v>15986.285</v>
      </c>
      <c r="H29" s="34">
        <f>H30+H34</f>
        <v>16174.585000000001</v>
      </c>
      <c r="I29" s="34">
        <f>I30+I34</f>
        <v>15769.585000000001</v>
      </c>
    </row>
    <row r="30" spans="1:9" ht="24.75" customHeight="1">
      <c r="A30" s="45" t="s">
        <v>30</v>
      </c>
      <c r="B30" s="46">
        <v>1010</v>
      </c>
      <c r="C30" s="47"/>
      <c r="D30" s="44"/>
      <c r="E30" s="36">
        <f>E31+E32+E33</f>
        <v>63127.503</v>
      </c>
      <c r="F30" s="36">
        <f>F31+F32+F33</f>
        <v>15436.5</v>
      </c>
      <c r="G30" s="36">
        <f>G31+G32+G33</f>
        <v>15897.001</v>
      </c>
      <c r="H30" s="36">
        <f>H31+H32+H33</f>
        <v>16097.001</v>
      </c>
      <c r="I30" s="36">
        <f>I31+I32+I33</f>
        <v>15697.001</v>
      </c>
    </row>
    <row r="31" spans="1:9" ht="27.75" customHeight="1">
      <c r="A31" s="40" t="s">
        <v>94</v>
      </c>
      <c r="B31" s="46">
        <v>1011</v>
      </c>
      <c r="C31" s="47"/>
      <c r="D31" s="44"/>
      <c r="E31" s="36">
        <f>F31+G31+H31+I31</f>
        <v>60427.503</v>
      </c>
      <c r="F31" s="36">
        <f>17086.5-2250</f>
        <v>14836.5</v>
      </c>
      <c r="G31" s="36">
        <f>17447.001-2250</f>
        <v>15197.001</v>
      </c>
      <c r="H31" s="36">
        <f>17447.001-2250</f>
        <v>15197.001</v>
      </c>
      <c r="I31" s="36">
        <f>17447.001-2250</f>
        <v>15197.001</v>
      </c>
    </row>
    <row r="32" spans="1:9" ht="30" customHeight="1">
      <c r="A32" s="40" t="s">
        <v>92</v>
      </c>
      <c r="B32" s="46">
        <v>1012</v>
      </c>
      <c r="C32" s="47"/>
      <c r="D32" s="44"/>
      <c r="E32" s="36">
        <f>F32+G32+H32+I32</f>
        <v>0</v>
      </c>
      <c r="F32" s="48"/>
      <c r="G32" s="48"/>
      <c r="H32" s="48"/>
      <c r="I32" s="48"/>
    </row>
    <row r="33" spans="1:14" ht="27.75" customHeight="1">
      <c r="A33" s="40" t="s">
        <v>93</v>
      </c>
      <c r="B33" s="46">
        <v>1013</v>
      </c>
      <c r="C33" s="47"/>
      <c r="D33" s="44"/>
      <c r="E33" s="36">
        <f>F33+G33+H33+I33</f>
        <v>2700</v>
      </c>
      <c r="F33" s="36">
        <v>600</v>
      </c>
      <c r="G33" s="36">
        <v>700</v>
      </c>
      <c r="H33" s="36">
        <v>900</v>
      </c>
      <c r="I33" s="36">
        <v>500</v>
      </c>
      <c r="K33" s="38"/>
      <c r="L33" s="38"/>
      <c r="M33" s="38"/>
      <c r="N33" s="38"/>
    </row>
    <row r="34" spans="1:9" ht="26.25" customHeight="1">
      <c r="A34" s="42" t="s">
        <v>67</v>
      </c>
      <c r="B34" s="46">
        <v>1020</v>
      </c>
      <c r="C34" s="47"/>
      <c r="D34" s="44"/>
      <c r="E34" s="36">
        <f>E35+E36+E37+E38+E39</f>
        <v>478.611</v>
      </c>
      <c r="F34" s="36">
        <f>F35+F36+F37+F38+F39</f>
        <v>239.15900000000002</v>
      </c>
      <c r="G34" s="36">
        <f>G35+G36+G37+G38+G39</f>
        <v>89.28399999999999</v>
      </c>
      <c r="H34" s="36">
        <f>H35+H36+H37+H38+H39</f>
        <v>77.584</v>
      </c>
      <c r="I34" s="36">
        <f>I35+I36+I37+I38+I39</f>
        <v>72.584</v>
      </c>
    </row>
    <row r="35" spans="1:9" ht="15.75" customHeight="1">
      <c r="A35" s="35" t="s">
        <v>58</v>
      </c>
      <c r="B35" s="46">
        <v>1021</v>
      </c>
      <c r="C35" s="47"/>
      <c r="D35" s="44"/>
      <c r="E35" s="36">
        <f>F35+G35+H35+I35</f>
        <v>30.336</v>
      </c>
      <c r="F35" s="48">
        <v>7.584</v>
      </c>
      <c r="G35" s="48">
        <v>7.584</v>
      </c>
      <c r="H35" s="48">
        <v>7.584</v>
      </c>
      <c r="I35" s="48">
        <v>7.584</v>
      </c>
    </row>
    <row r="36" spans="1:9" ht="25.5">
      <c r="A36" s="35" t="s">
        <v>95</v>
      </c>
      <c r="B36" s="46">
        <v>1022</v>
      </c>
      <c r="C36" s="47"/>
      <c r="D36" s="44"/>
      <c r="E36" s="36">
        <f>F36+G36+H36+I36</f>
        <v>28.6</v>
      </c>
      <c r="F36" s="36">
        <v>0.9</v>
      </c>
      <c r="G36" s="36">
        <v>12.7</v>
      </c>
      <c r="H36" s="36">
        <v>10</v>
      </c>
      <c r="I36" s="36">
        <v>5</v>
      </c>
    </row>
    <row r="37" spans="1:9" s="82" customFormat="1" ht="25.5">
      <c r="A37" s="35" t="s">
        <v>59</v>
      </c>
      <c r="B37" s="46">
        <v>1023</v>
      </c>
      <c r="C37" s="47"/>
      <c r="D37" s="44"/>
      <c r="E37" s="36">
        <f>F37+G37+H37+I37</f>
        <v>419.675</v>
      </c>
      <c r="F37" s="36">
        <v>230.675</v>
      </c>
      <c r="G37" s="36">
        <v>69</v>
      </c>
      <c r="H37" s="36">
        <v>60</v>
      </c>
      <c r="I37" s="36">
        <v>60</v>
      </c>
    </row>
    <row r="38" spans="1:9" ht="12.75">
      <c r="A38" s="35" t="s">
        <v>97</v>
      </c>
      <c r="B38" s="46">
        <v>1024</v>
      </c>
      <c r="C38" s="47"/>
      <c r="D38" s="44"/>
      <c r="E38" s="48"/>
      <c r="F38" s="48"/>
      <c r="G38" s="48"/>
      <c r="H38" s="48"/>
      <c r="I38" s="48"/>
    </row>
    <row r="39" spans="1:9" ht="12.75">
      <c r="A39" s="35" t="s">
        <v>96</v>
      </c>
      <c r="B39" s="46">
        <v>1025</v>
      </c>
      <c r="C39" s="47"/>
      <c r="D39" s="44"/>
      <c r="E39" s="48"/>
      <c r="F39" s="48"/>
      <c r="G39" s="48"/>
      <c r="H39" s="48"/>
      <c r="I39" s="48"/>
    </row>
    <row r="40" spans="1:9" s="82" customFormat="1" ht="12.75" customHeight="1">
      <c r="A40" s="49" t="s">
        <v>75</v>
      </c>
      <c r="B40" s="50">
        <v>1030</v>
      </c>
      <c r="C40" s="51"/>
      <c r="D40" s="52"/>
      <c r="E40" s="43">
        <f>F40+G40+H40+I40</f>
        <v>148.5</v>
      </c>
      <c r="F40" s="43">
        <v>33</v>
      </c>
      <c r="G40" s="43">
        <v>38.5</v>
      </c>
      <c r="H40" s="43">
        <v>49.5</v>
      </c>
      <c r="I40" s="43">
        <v>27.5</v>
      </c>
    </row>
    <row r="41" spans="1:9" s="30" customFormat="1" ht="15" customHeight="1">
      <c r="A41" s="53" t="s">
        <v>101</v>
      </c>
      <c r="B41" s="50">
        <v>1040</v>
      </c>
      <c r="C41" s="51"/>
      <c r="D41" s="52"/>
      <c r="E41" s="54">
        <f>E29-E40</f>
        <v>63457.613999999994</v>
      </c>
      <c r="F41" s="54">
        <f>F29-F40</f>
        <v>15642.659</v>
      </c>
      <c r="G41" s="54">
        <f>G29-G40</f>
        <v>15947.785</v>
      </c>
      <c r="H41" s="54">
        <f>H29-H40</f>
        <v>16125.085000000001</v>
      </c>
      <c r="I41" s="54">
        <f>I29-I40</f>
        <v>15742.085000000001</v>
      </c>
    </row>
    <row r="42" spans="1:9" ht="26.25" customHeight="1">
      <c r="A42" s="41" t="s">
        <v>105</v>
      </c>
      <c r="B42" s="46">
        <v>1050</v>
      </c>
      <c r="C42" s="47"/>
      <c r="D42" s="44"/>
      <c r="E42" s="36">
        <f>E43+E44</f>
        <v>16212.178</v>
      </c>
      <c r="F42" s="36">
        <f>F43+F44</f>
        <v>4040.686</v>
      </c>
      <c r="G42" s="36">
        <f>G43+G44</f>
        <v>4040.686</v>
      </c>
      <c r="H42" s="36">
        <f>H43+H44</f>
        <v>4086.015</v>
      </c>
      <c r="I42" s="36">
        <f>I43+I44</f>
        <v>4044.791</v>
      </c>
    </row>
    <row r="43" spans="1:9" ht="83.25" customHeight="1">
      <c r="A43" s="42" t="s">
        <v>126</v>
      </c>
      <c r="B43" s="46">
        <v>1051</v>
      </c>
      <c r="C43" s="47"/>
      <c r="D43" s="44"/>
      <c r="E43" s="36">
        <f>F43+G43+H43+I43</f>
        <v>1553.524</v>
      </c>
      <c r="F43" s="36">
        <v>376.022</v>
      </c>
      <c r="G43" s="36">
        <v>376.022</v>
      </c>
      <c r="H43" s="36">
        <v>421.352</v>
      </c>
      <c r="I43" s="36">
        <v>380.128</v>
      </c>
    </row>
    <row r="44" spans="1:9" ht="28.5" customHeight="1">
      <c r="A44" s="42" t="s">
        <v>125</v>
      </c>
      <c r="B44" s="46">
        <v>1052</v>
      </c>
      <c r="C44" s="47"/>
      <c r="D44" s="44"/>
      <c r="E44" s="36">
        <f>F44+G44+H44+I44</f>
        <v>14658.654</v>
      </c>
      <c r="F44" s="36">
        <v>3664.664</v>
      </c>
      <c r="G44" s="36">
        <v>3664.664</v>
      </c>
      <c r="H44" s="36">
        <v>3664.663</v>
      </c>
      <c r="I44" s="36">
        <v>3664.663</v>
      </c>
    </row>
    <row r="45" spans="1:9" ht="12.75" customHeight="1">
      <c r="A45" s="49" t="s">
        <v>106</v>
      </c>
      <c r="B45" s="50">
        <v>1060</v>
      </c>
      <c r="C45" s="47"/>
      <c r="D45" s="52"/>
      <c r="E45" s="43">
        <f>E42+E41</f>
        <v>79669.79199999999</v>
      </c>
      <c r="F45" s="43">
        <f>F42+F41</f>
        <v>19683.345</v>
      </c>
      <c r="G45" s="43">
        <f>G42+G41</f>
        <v>19988.471</v>
      </c>
      <c r="H45" s="43">
        <f>H42+H41</f>
        <v>20211.100000000002</v>
      </c>
      <c r="I45" s="43">
        <f>I42+I41</f>
        <v>19786.876</v>
      </c>
    </row>
    <row r="46" spans="1:10" s="30" customFormat="1" ht="12.75">
      <c r="A46" s="56" t="s">
        <v>90</v>
      </c>
      <c r="B46" s="50">
        <v>2000</v>
      </c>
      <c r="C46" s="57"/>
      <c r="D46" s="58"/>
      <c r="E46" s="59">
        <f>E47+E48+E49+E50+E51+E52+E53+E54+E55+E56+E57+E58+E67+E68+E64</f>
        <v>77540.463</v>
      </c>
      <c r="F46" s="59">
        <f>F47+F48+F49+F50+F51+F52+F53+F54+F55+F56+F57+F58+F67+F68+F64</f>
        <v>19419.43</v>
      </c>
      <c r="G46" s="59">
        <f>G47+G48+G49+G50+G51+G52+G53+G54+G55+G56+G57+G58+G67+G68+G64</f>
        <v>19251.548</v>
      </c>
      <c r="H46" s="59">
        <f>H47+H48+H49+H50+H51+H52+H53+H54+H55+H56+H57+H58+H67+H68+H64</f>
        <v>19826.332</v>
      </c>
      <c r="I46" s="59">
        <f>I47+I48+I49+I50+I51+I52+I53+I54+I55+I56+I57+I58+I67+I68+I64</f>
        <v>19043.153000000002</v>
      </c>
      <c r="J46" s="39"/>
    </row>
    <row r="47" spans="1:15" s="30" customFormat="1" ht="12.75">
      <c r="A47" s="60" t="s">
        <v>79</v>
      </c>
      <c r="B47" s="46">
        <v>2010</v>
      </c>
      <c r="C47" s="57"/>
      <c r="D47" s="44"/>
      <c r="E47" s="48">
        <f>F47+G47+H47+I47</f>
        <v>43354.981999999996</v>
      </c>
      <c r="F47" s="48">
        <v>10200.424</v>
      </c>
      <c r="G47" s="48">
        <v>10827.273</v>
      </c>
      <c r="H47" s="48">
        <v>12126.961</v>
      </c>
      <c r="I47" s="48">
        <v>10200.324</v>
      </c>
      <c r="O47" s="39"/>
    </row>
    <row r="48" spans="1:9" s="30" customFormat="1" ht="12.75">
      <c r="A48" s="60" t="s">
        <v>61</v>
      </c>
      <c r="B48" s="46">
        <v>2020</v>
      </c>
      <c r="C48" s="57"/>
      <c r="D48" s="44"/>
      <c r="E48" s="48">
        <f aca="true" t="shared" si="0" ref="E48:E57">F48+G48+H48+I48</f>
        <v>9538.096</v>
      </c>
      <c r="F48" s="48">
        <v>2244.093</v>
      </c>
      <c r="G48" s="48">
        <v>2382</v>
      </c>
      <c r="H48" s="48">
        <v>2667.932</v>
      </c>
      <c r="I48" s="48">
        <v>2244.071</v>
      </c>
    </row>
    <row r="49" spans="1:9" ht="25.5">
      <c r="A49" s="61" t="s">
        <v>80</v>
      </c>
      <c r="B49" s="46">
        <v>2030</v>
      </c>
      <c r="C49" s="47"/>
      <c r="D49" s="44"/>
      <c r="E49" s="36">
        <f t="shared" si="0"/>
        <v>2262.521</v>
      </c>
      <c r="F49" s="36">
        <v>607.994</v>
      </c>
      <c r="G49" s="36">
        <v>651.509</v>
      </c>
      <c r="H49" s="36">
        <v>451.509</v>
      </c>
      <c r="I49" s="36">
        <v>551.509</v>
      </c>
    </row>
    <row r="50" spans="1:15" ht="25.5" customHeight="1">
      <c r="A50" s="61" t="s">
        <v>81</v>
      </c>
      <c r="B50" s="46">
        <v>2040</v>
      </c>
      <c r="C50" s="47"/>
      <c r="D50" s="44"/>
      <c r="E50" s="36">
        <f t="shared" si="0"/>
        <v>5097.353</v>
      </c>
      <c r="F50" s="36">
        <f>1375.557</f>
        <v>1375.557</v>
      </c>
      <c r="G50" s="36">
        <f>1323.074</f>
        <v>1323.074</v>
      </c>
      <c r="H50" s="36">
        <f>1049.361</f>
        <v>1049.361</v>
      </c>
      <c r="I50" s="36">
        <f>1349.361</f>
        <v>1349.361</v>
      </c>
      <c r="M50" s="38"/>
      <c r="O50" s="38"/>
    </row>
    <row r="51" spans="1:9" s="82" customFormat="1" ht="12.75">
      <c r="A51" s="61" t="s">
        <v>82</v>
      </c>
      <c r="B51" s="46">
        <v>2050</v>
      </c>
      <c r="C51" s="47"/>
      <c r="D51" s="44"/>
      <c r="E51" s="48">
        <f t="shared" si="0"/>
        <v>480.89799999999997</v>
      </c>
      <c r="F51" s="36">
        <v>122.363</v>
      </c>
      <c r="G51" s="36">
        <v>134.182</v>
      </c>
      <c r="H51" s="36">
        <v>89.228</v>
      </c>
      <c r="I51" s="36">
        <v>135.125</v>
      </c>
    </row>
    <row r="52" spans="1:9" s="82" customFormat="1" ht="12.75">
      <c r="A52" s="61" t="s">
        <v>83</v>
      </c>
      <c r="B52" s="46">
        <v>2060</v>
      </c>
      <c r="C52" s="47"/>
      <c r="D52" s="44"/>
      <c r="E52" s="48">
        <f t="shared" si="0"/>
        <v>2750.3289999999997</v>
      </c>
      <c r="F52" s="36">
        <v>757.302</v>
      </c>
      <c r="G52" s="36">
        <v>881.664</v>
      </c>
      <c r="H52" s="36">
        <v>263.528</v>
      </c>
      <c r="I52" s="36">
        <v>847.835</v>
      </c>
    </row>
    <row r="53" spans="1:9" ht="12.75">
      <c r="A53" s="61" t="s">
        <v>124</v>
      </c>
      <c r="B53" s="46">
        <v>2070</v>
      </c>
      <c r="C53" s="47"/>
      <c r="D53" s="44"/>
      <c r="E53" s="48">
        <f t="shared" si="0"/>
        <v>0</v>
      </c>
      <c r="F53" s="36"/>
      <c r="G53" s="36"/>
      <c r="H53" s="36"/>
      <c r="I53" s="36"/>
    </row>
    <row r="54" spans="1:9" ht="25.5">
      <c r="A54" s="61" t="s">
        <v>84</v>
      </c>
      <c r="B54" s="46">
        <v>2080</v>
      </c>
      <c r="C54" s="47"/>
      <c r="D54" s="44"/>
      <c r="E54" s="36">
        <f t="shared" si="0"/>
        <v>28.346999999999998</v>
      </c>
      <c r="F54" s="36">
        <v>3.13</v>
      </c>
      <c r="G54" s="36">
        <v>9.997</v>
      </c>
      <c r="H54" s="36">
        <v>1.69</v>
      </c>
      <c r="I54" s="36">
        <v>13.53</v>
      </c>
    </row>
    <row r="55" spans="1:9" ht="12.75">
      <c r="A55" s="61" t="s">
        <v>85</v>
      </c>
      <c r="B55" s="46">
        <v>2090</v>
      </c>
      <c r="C55" s="47"/>
      <c r="D55" s="44"/>
      <c r="E55" s="48">
        <f t="shared" si="0"/>
        <v>172.44299999999998</v>
      </c>
      <c r="F55" s="36">
        <v>43.11</v>
      </c>
      <c r="G55" s="36">
        <v>43.11</v>
      </c>
      <c r="H55" s="36">
        <v>43.11</v>
      </c>
      <c r="I55" s="36">
        <v>43.113</v>
      </c>
    </row>
    <row r="56" spans="1:9" s="82" customFormat="1" ht="12.75">
      <c r="A56" s="61" t="s">
        <v>86</v>
      </c>
      <c r="B56" s="46">
        <v>2100</v>
      </c>
      <c r="C56" s="47"/>
      <c r="D56" s="44"/>
      <c r="E56" s="48">
        <f t="shared" si="0"/>
        <v>871.1949999999999</v>
      </c>
      <c r="F56" s="36">
        <v>288.675</v>
      </c>
      <c r="G56" s="36">
        <v>194.173</v>
      </c>
      <c r="H56" s="36">
        <v>194.173</v>
      </c>
      <c r="I56" s="36">
        <v>194.174</v>
      </c>
    </row>
    <row r="57" spans="1:9" ht="12.75">
      <c r="A57" s="61" t="s">
        <v>87</v>
      </c>
      <c r="B57" s="46">
        <v>2110</v>
      </c>
      <c r="C57" s="47"/>
      <c r="D57" s="44"/>
      <c r="E57" s="48">
        <f t="shared" si="0"/>
        <v>3.7649999999999997</v>
      </c>
      <c r="F57" s="36">
        <v>2.808</v>
      </c>
      <c r="G57" s="36">
        <v>0.32</v>
      </c>
      <c r="H57" s="36">
        <v>0.319</v>
      </c>
      <c r="I57" s="36">
        <v>0.318</v>
      </c>
    </row>
    <row r="58" spans="1:10" s="82" customFormat="1" ht="25.5">
      <c r="A58" s="62" t="s">
        <v>88</v>
      </c>
      <c r="B58" s="46">
        <v>2120</v>
      </c>
      <c r="C58" s="47"/>
      <c r="D58" s="44"/>
      <c r="E58" s="36">
        <f aca="true" t="shared" si="1" ref="E58:E63">F58+G58+H58+I58</f>
        <v>5102.01</v>
      </c>
      <c r="F58" s="36">
        <f>F59+F60+F61+F62+F63</f>
        <v>2101.952</v>
      </c>
      <c r="G58" s="36">
        <f>G59+G60+G61+G62+G63</f>
        <v>687.2239999999999</v>
      </c>
      <c r="H58" s="36">
        <f>H59+H60+H61+H62+H63</f>
        <v>466.16900000000004</v>
      </c>
      <c r="I58" s="36">
        <f>I59+I60+I61+I62+I63</f>
        <v>1846.6649999999997</v>
      </c>
      <c r="J58" s="100"/>
    </row>
    <row r="59" spans="1:10" s="82" customFormat="1" ht="12.75">
      <c r="A59" s="40" t="s">
        <v>62</v>
      </c>
      <c r="B59" s="46">
        <v>2121</v>
      </c>
      <c r="C59" s="47"/>
      <c r="D59" s="44"/>
      <c r="E59" s="36">
        <f t="shared" si="1"/>
        <v>1406.302</v>
      </c>
      <c r="F59" s="36">
        <v>445.741</v>
      </c>
      <c r="G59" s="36">
        <v>300.164</v>
      </c>
      <c r="H59" s="102">
        <v>203.245</v>
      </c>
      <c r="I59" s="36">
        <v>457.152</v>
      </c>
      <c r="J59" s="100"/>
    </row>
    <row r="60" spans="1:11" s="82" customFormat="1" ht="25.5">
      <c r="A60" s="40" t="s">
        <v>63</v>
      </c>
      <c r="B60" s="46">
        <v>2122</v>
      </c>
      <c r="C60" s="47"/>
      <c r="D60" s="44"/>
      <c r="E60" s="36">
        <f t="shared" si="1"/>
        <v>114.42099999999999</v>
      </c>
      <c r="F60" s="36">
        <v>27.037</v>
      </c>
      <c r="G60" s="36">
        <v>28.372</v>
      </c>
      <c r="H60" s="36">
        <v>31.845</v>
      </c>
      <c r="I60" s="36">
        <v>27.167</v>
      </c>
      <c r="J60" s="100"/>
      <c r="K60" s="99"/>
    </row>
    <row r="61" spans="1:10" s="82" customFormat="1" ht="12.75">
      <c r="A61" s="103" t="s">
        <v>64</v>
      </c>
      <c r="B61" s="46">
        <v>2123</v>
      </c>
      <c r="C61" s="47"/>
      <c r="D61" s="44"/>
      <c r="E61" s="36">
        <f t="shared" si="1"/>
        <v>664.4280000000001</v>
      </c>
      <c r="F61" s="37">
        <v>320.696</v>
      </c>
      <c r="G61" s="37">
        <v>54.281</v>
      </c>
      <c r="H61" s="37">
        <v>26.19</v>
      </c>
      <c r="I61" s="37">
        <v>263.261</v>
      </c>
      <c r="J61" s="100"/>
    </row>
    <row r="62" spans="1:10" s="82" customFormat="1" ht="25.5">
      <c r="A62" s="103" t="s">
        <v>65</v>
      </c>
      <c r="B62" s="46">
        <v>2124</v>
      </c>
      <c r="C62" s="47"/>
      <c r="D62" s="44"/>
      <c r="E62" s="36">
        <f t="shared" si="1"/>
        <v>2100.4770000000003</v>
      </c>
      <c r="F62" s="36">
        <v>1104.986</v>
      </c>
      <c r="G62" s="36">
        <v>99.9</v>
      </c>
      <c r="H62" s="36"/>
      <c r="I62" s="36">
        <v>895.591</v>
      </c>
      <c r="J62" s="100"/>
    </row>
    <row r="63" spans="1:10" s="82" customFormat="1" ht="25.5">
      <c r="A63" s="103" t="s">
        <v>66</v>
      </c>
      <c r="B63" s="46">
        <v>2125</v>
      </c>
      <c r="C63" s="47"/>
      <c r="D63" s="44"/>
      <c r="E63" s="36">
        <f t="shared" si="1"/>
        <v>816.3820000000001</v>
      </c>
      <c r="F63" s="36">
        <v>203.492</v>
      </c>
      <c r="G63" s="36">
        <v>204.507</v>
      </c>
      <c r="H63" s="36">
        <v>204.889</v>
      </c>
      <c r="I63" s="36">
        <v>203.494</v>
      </c>
      <c r="J63" s="100"/>
    </row>
    <row r="64" spans="1:10" ht="25.5">
      <c r="A64" s="62" t="s">
        <v>89</v>
      </c>
      <c r="B64" s="46">
        <v>2130</v>
      </c>
      <c r="C64" s="47"/>
      <c r="D64" s="44"/>
      <c r="E64" s="36">
        <f>E65+E66</f>
        <v>1553.524</v>
      </c>
      <c r="F64" s="36">
        <f>F65+F66</f>
        <v>376.022</v>
      </c>
      <c r="G64" s="36">
        <f>G65+G66</f>
        <v>376.022</v>
      </c>
      <c r="H64" s="36">
        <f>H65+H66</f>
        <v>421.352</v>
      </c>
      <c r="I64" s="36">
        <f>I65+I66</f>
        <v>380.128</v>
      </c>
      <c r="J64" s="101"/>
    </row>
    <row r="65" spans="1:9" ht="89.25">
      <c r="A65" s="42" t="s">
        <v>126</v>
      </c>
      <c r="B65" s="46">
        <v>2131</v>
      </c>
      <c r="C65" s="47"/>
      <c r="D65" s="44"/>
      <c r="E65" s="36">
        <f>F65+G65+H65+I65</f>
        <v>1553.524</v>
      </c>
      <c r="F65" s="36">
        <v>376.022</v>
      </c>
      <c r="G65" s="36">
        <v>376.022</v>
      </c>
      <c r="H65" s="36">
        <v>421.352</v>
      </c>
      <c r="I65" s="36">
        <v>380.128</v>
      </c>
    </row>
    <row r="66" spans="1:9" ht="12.75">
      <c r="A66" s="35"/>
      <c r="B66" s="46">
        <v>2132</v>
      </c>
      <c r="C66" s="47"/>
      <c r="D66" s="44"/>
      <c r="E66" s="44"/>
      <c r="F66" s="63"/>
      <c r="G66" s="63"/>
      <c r="H66" s="64"/>
      <c r="I66" s="64"/>
    </row>
    <row r="67" spans="1:10" ht="12.75">
      <c r="A67" s="62" t="s">
        <v>50</v>
      </c>
      <c r="B67" s="46">
        <v>2150</v>
      </c>
      <c r="C67" s="47"/>
      <c r="D67" s="44"/>
      <c r="E67" s="83">
        <f>F67+G67+H67+I67</f>
        <v>4845</v>
      </c>
      <c r="F67" s="84">
        <v>1211</v>
      </c>
      <c r="G67" s="84">
        <v>1211</v>
      </c>
      <c r="H67" s="84">
        <v>1211</v>
      </c>
      <c r="I67" s="84">
        <v>1212</v>
      </c>
      <c r="J67" s="82"/>
    </row>
    <row r="68" spans="1:9" ht="12.75">
      <c r="A68" s="62" t="s">
        <v>91</v>
      </c>
      <c r="B68" s="46">
        <v>2160</v>
      </c>
      <c r="C68" s="47"/>
      <c r="D68" s="44"/>
      <c r="E68" s="83">
        <f>F68+G68+H68+I68</f>
        <v>1480</v>
      </c>
      <c r="F68" s="84">
        <v>85</v>
      </c>
      <c r="G68" s="84">
        <v>530</v>
      </c>
      <c r="H68" s="85">
        <v>840</v>
      </c>
      <c r="I68" s="85">
        <v>25</v>
      </c>
    </row>
    <row r="69" spans="1:9" s="30" customFormat="1" ht="27.75" customHeight="1">
      <c r="A69" s="65" t="s">
        <v>119</v>
      </c>
      <c r="B69" s="66">
        <v>3000</v>
      </c>
      <c r="C69" s="67"/>
      <c r="D69" s="55"/>
      <c r="E69" s="68">
        <f>E45-E46</f>
        <v>2129.3289999999834</v>
      </c>
      <c r="F69" s="68">
        <f>F45-F46</f>
        <v>263.9150000000009</v>
      </c>
      <c r="G69" s="68">
        <f>G45-G46</f>
        <v>736.9230000000025</v>
      </c>
      <c r="H69" s="68">
        <f>H45-H46</f>
        <v>384.76800000000367</v>
      </c>
      <c r="I69" s="68">
        <f>I45-I46</f>
        <v>743.7229999999981</v>
      </c>
    </row>
    <row r="70" spans="1:10" s="30" customFormat="1" ht="27.75" customHeight="1">
      <c r="A70" s="65" t="s">
        <v>118</v>
      </c>
      <c r="B70" s="66">
        <v>3100</v>
      </c>
      <c r="C70" s="67"/>
      <c r="D70" s="55"/>
      <c r="E70" s="68">
        <v>3134.213</v>
      </c>
      <c r="F70" s="68"/>
      <c r="G70" s="68"/>
      <c r="H70" s="68"/>
      <c r="I70" s="68"/>
      <c r="J70" s="82"/>
    </row>
    <row r="71" spans="1:10" ht="12.75" customHeight="1">
      <c r="A71" s="89" t="s">
        <v>48</v>
      </c>
      <c r="B71" s="66">
        <v>4000</v>
      </c>
      <c r="C71" s="90"/>
      <c r="D71" s="55"/>
      <c r="E71" s="43">
        <f>E72+E73+E74+E75+E76</f>
        <v>74506.93899999998</v>
      </c>
      <c r="F71" s="43">
        <f>F72+F73+F74+F75+F76</f>
        <v>18958.408</v>
      </c>
      <c r="G71" s="43">
        <f>G72+G73+G74+G75+G76</f>
        <v>18345.525999999998</v>
      </c>
      <c r="H71" s="43">
        <f>H72+H73+H74+H75+H76</f>
        <v>18564.98</v>
      </c>
      <c r="I71" s="43">
        <f>I72+I73+I74+I75+I76</f>
        <v>18638.025</v>
      </c>
      <c r="J71" s="82"/>
    </row>
    <row r="72" spans="1:9" ht="12.75">
      <c r="A72" s="69" t="s">
        <v>49</v>
      </c>
      <c r="B72" s="37">
        <v>4010</v>
      </c>
      <c r="C72" s="70"/>
      <c r="D72" s="63"/>
      <c r="E72" s="36">
        <f>F72+G72+H72+I72</f>
        <v>7840.772</v>
      </c>
      <c r="F72" s="86">
        <f>SUM(F49:F51)</f>
        <v>2105.9139999999998</v>
      </c>
      <c r="G72" s="86">
        <f>SUM(G49:G51)</f>
        <v>2108.765</v>
      </c>
      <c r="H72" s="86">
        <f>SUM(H49:H51)</f>
        <v>1590.0980000000002</v>
      </c>
      <c r="I72" s="86">
        <f>SUM(I49:I51)</f>
        <v>2035.9950000000001</v>
      </c>
    </row>
    <row r="73" spans="1:9" ht="12.75">
      <c r="A73" s="69" t="s">
        <v>45</v>
      </c>
      <c r="B73" s="37">
        <v>4020</v>
      </c>
      <c r="C73" s="70"/>
      <c r="D73" s="63"/>
      <c r="E73" s="36">
        <f>F73+G73+H73+I73</f>
        <v>43354.981999999996</v>
      </c>
      <c r="F73" s="86">
        <f>SUM(F47)</f>
        <v>10200.424</v>
      </c>
      <c r="G73" s="86">
        <f aca="true" t="shared" si="2" ref="G73:I74">SUM(G47)</f>
        <v>10827.273</v>
      </c>
      <c r="H73" s="86">
        <f t="shared" si="2"/>
        <v>12126.961</v>
      </c>
      <c r="I73" s="86">
        <f t="shared" si="2"/>
        <v>10200.324</v>
      </c>
    </row>
    <row r="74" spans="1:9" ht="12.75">
      <c r="A74" s="69" t="s">
        <v>46</v>
      </c>
      <c r="B74" s="37">
        <v>4030</v>
      </c>
      <c r="C74" s="70"/>
      <c r="D74" s="63"/>
      <c r="E74" s="36">
        <f>F74+G74+H74+I74</f>
        <v>9538.096</v>
      </c>
      <c r="F74" s="86">
        <f>SUM(F48)</f>
        <v>2244.093</v>
      </c>
      <c r="G74" s="86">
        <f t="shared" si="2"/>
        <v>2382</v>
      </c>
      <c r="H74" s="86">
        <f t="shared" si="2"/>
        <v>2667.932</v>
      </c>
      <c r="I74" s="86">
        <f t="shared" si="2"/>
        <v>2244.071</v>
      </c>
    </row>
    <row r="75" spans="1:9" ht="12.75">
      <c r="A75" s="69" t="s">
        <v>51</v>
      </c>
      <c r="B75" s="37">
        <v>4050</v>
      </c>
      <c r="C75" s="70"/>
      <c r="D75" s="63"/>
      <c r="E75" s="36">
        <f>F75+G75+H75+I75</f>
        <v>8928.089</v>
      </c>
      <c r="F75" s="86">
        <f>SUM(F52:F58)</f>
        <v>3196.9770000000003</v>
      </c>
      <c r="G75" s="86">
        <f>SUM(G52:G58)</f>
        <v>1816.4879999999998</v>
      </c>
      <c r="H75" s="86">
        <f>SUM(H52:H58)</f>
        <v>968.989</v>
      </c>
      <c r="I75" s="86">
        <f>SUM(I52:I58)</f>
        <v>2945.6349999999998</v>
      </c>
    </row>
    <row r="76" spans="1:10" ht="12.75">
      <c r="A76" s="62" t="s">
        <v>50</v>
      </c>
      <c r="B76" s="46">
        <v>2150</v>
      </c>
      <c r="C76" s="47"/>
      <c r="D76" s="44"/>
      <c r="E76" s="83">
        <f>F76+G76+H76+I76</f>
        <v>4845</v>
      </c>
      <c r="F76" s="84">
        <v>1211</v>
      </c>
      <c r="G76" s="84">
        <v>1211</v>
      </c>
      <c r="H76" s="84">
        <v>1211</v>
      </c>
      <c r="I76" s="84">
        <v>1212</v>
      </c>
      <c r="J76" s="82"/>
    </row>
    <row r="77" spans="1:10" ht="12.75">
      <c r="A77" s="119" t="s">
        <v>52</v>
      </c>
      <c r="B77" s="119"/>
      <c r="C77" s="119"/>
      <c r="D77" s="119"/>
      <c r="E77" s="119"/>
      <c r="F77" s="119"/>
      <c r="G77" s="119"/>
      <c r="H77" s="119"/>
      <c r="I77" s="119"/>
      <c r="J77" s="82"/>
    </row>
    <row r="78" spans="1:10" s="30" customFormat="1" ht="12.75">
      <c r="A78" s="49" t="s">
        <v>68</v>
      </c>
      <c r="B78" s="50">
        <v>5010</v>
      </c>
      <c r="C78" s="51"/>
      <c r="D78" s="52"/>
      <c r="E78" s="52"/>
      <c r="F78" s="52"/>
      <c r="G78" s="52"/>
      <c r="H78" s="52"/>
      <c r="I78" s="52"/>
      <c r="J78" s="93"/>
    </row>
    <row r="79" spans="1:10" ht="27" customHeight="1">
      <c r="A79" s="35" t="s">
        <v>60</v>
      </c>
      <c r="B79" s="46">
        <v>5011</v>
      </c>
      <c r="C79" s="47"/>
      <c r="D79" s="44"/>
      <c r="E79" s="44"/>
      <c r="F79" s="94"/>
      <c r="G79" s="94"/>
      <c r="H79" s="94"/>
      <c r="I79" s="94"/>
      <c r="J79" s="82"/>
    </row>
    <row r="80" spans="1:9" s="93" customFormat="1" ht="12.75">
      <c r="A80" s="95" t="s">
        <v>69</v>
      </c>
      <c r="B80" s="50">
        <v>5020</v>
      </c>
      <c r="C80" s="67"/>
      <c r="D80" s="96"/>
      <c r="E80" s="68">
        <f>E81+E82+E83+E84+E85+E86</f>
        <v>8200</v>
      </c>
      <c r="F80" s="68">
        <f>F81+F82+F83+F84+F85+F86</f>
        <v>2200</v>
      </c>
      <c r="G80" s="68">
        <f>G81+G82+G83+G84+G85+G86</f>
        <v>3000</v>
      </c>
      <c r="H80" s="68">
        <f>H81+H82+H83+H84+H85+H86</f>
        <v>3000</v>
      </c>
      <c r="I80" s="68">
        <f>I81+I82+I83+I84+I85+I86</f>
        <v>0</v>
      </c>
    </row>
    <row r="81" spans="1:9" s="82" customFormat="1" ht="12.75">
      <c r="A81" s="97" t="s">
        <v>70</v>
      </c>
      <c r="B81" s="46">
        <v>5021</v>
      </c>
      <c r="C81" s="70"/>
      <c r="D81" s="44"/>
      <c r="E81" s="36"/>
      <c r="F81" s="36"/>
      <c r="G81" s="36"/>
      <c r="H81" s="36"/>
      <c r="I81" s="36"/>
    </row>
    <row r="82" spans="1:9" s="82" customFormat="1" ht="12.75">
      <c r="A82" s="97" t="s">
        <v>71</v>
      </c>
      <c r="B82" s="37">
        <v>5022</v>
      </c>
      <c r="C82" s="70"/>
      <c r="D82" s="44"/>
      <c r="E82" s="36">
        <f>F82+G82+H82+I82</f>
        <v>3000</v>
      </c>
      <c r="F82" s="36"/>
      <c r="G82" s="36">
        <v>1500</v>
      </c>
      <c r="H82" s="36">
        <v>1500</v>
      </c>
      <c r="I82" s="36"/>
    </row>
    <row r="83" spans="1:14" s="82" customFormat="1" ht="25.5">
      <c r="A83" s="98" t="s">
        <v>72</v>
      </c>
      <c r="B83" s="46">
        <v>5023</v>
      </c>
      <c r="C83" s="70"/>
      <c r="D83" s="44"/>
      <c r="E83" s="36">
        <f>F83+G83+H83+I83</f>
        <v>0</v>
      </c>
      <c r="F83" s="36"/>
      <c r="G83" s="36"/>
      <c r="H83" s="36"/>
      <c r="I83" s="36"/>
      <c r="N83" s="99"/>
    </row>
    <row r="84" spans="1:9" s="82" customFormat="1" ht="12.75">
      <c r="A84" s="91" t="s">
        <v>73</v>
      </c>
      <c r="B84" s="46">
        <v>5024</v>
      </c>
      <c r="C84" s="70"/>
      <c r="D84" s="44"/>
      <c r="E84" s="36">
        <f>F84+G84+H84+I84</f>
        <v>0</v>
      </c>
      <c r="F84" s="36"/>
      <c r="G84" s="36"/>
      <c r="H84" s="36"/>
      <c r="I84" s="36"/>
    </row>
    <row r="85" spans="1:9" s="82" customFormat="1" ht="42.75" customHeight="1">
      <c r="A85" s="91" t="s">
        <v>74</v>
      </c>
      <c r="B85" s="46">
        <v>5025</v>
      </c>
      <c r="C85" s="70"/>
      <c r="D85" s="44"/>
      <c r="E85" s="36">
        <f>F85+G85+H85+I85</f>
        <v>0</v>
      </c>
      <c r="F85" s="36"/>
      <c r="G85" s="36"/>
      <c r="H85" s="36"/>
      <c r="I85" s="36"/>
    </row>
    <row r="86" spans="1:9" s="82" customFormat="1" ht="12.75">
      <c r="A86" s="92" t="s">
        <v>107</v>
      </c>
      <c r="B86" s="37">
        <v>5026</v>
      </c>
      <c r="C86" s="70"/>
      <c r="D86" s="44"/>
      <c r="E86" s="36">
        <f>F86+G86+H86+I86</f>
        <v>5200</v>
      </c>
      <c r="F86" s="64">
        <v>2200</v>
      </c>
      <c r="G86" s="64">
        <v>1500</v>
      </c>
      <c r="H86" s="64">
        <v>1500</v>
      </c>
      <c r="I86" s="64"/>
    </row>
    <row r="87" spans="1:9" ht="12.75">
      <c r="A87" s="119" t="s">
        <v>53</v>
      </c>
      <c r="B87" s="119"/>
      <c r="C87" s="119"/>
      <c r="D87" s="119"/>
      <c r="E87" s="119"/>
      <c r="F87" s="119"/>
      <c r="G87" s="119"/>
      <c r="H87" s="119"/>
      <c r="I87" s="119"/>
    </row>
    <row r="88" spans="1:9" ht="25.5">
      <c r="A88" s="72" t="s">
        <v>98</v>
      </c>
      <c r="B88" s="37">
        <v>6010</v>
      </c>
      <c r="C88" s="71"/>
      <c r="D88" s="54"/>
      <c r="E88" s="54"/>
      <c r="F88" s="73"/>
      <c r="G88" s="73"/>
      <c r="H88" s="73"/>
      <c r="I88" s="73"/>
    </row>
    <row r="89" spans="1:9" ht="12.75">
      <c r="A89" s="69" t="s">
        <v>102</v>
      </c>
      <c r="B89" s="37">
        <v>6011</v>
      </c>
      <c r="C89" s="71"/>
      <c r="D89" s="63"/>
      <c r="E89" s="63"/>
      <c r="F89" s="74"/>
      <c r="G89" s="74"/>
      <c r="H89" s="74"/>
      <c r="I89" s="74"/>
    </row>
    <row r="90" spans="1:9" ht="12.75">
      <c r="A90" s="75" t="s">
        <v>103</v>
      </c>
      <c r="B90" s="37">
        <v>6012</v>
      </c>
      <c r="C90" s="71"/>
      <c r="D90" s="63"/>
      <c r="E90" s="63"/>
      <c r="F90" s="74"/>
      <c r="G90" s="74"/>
      <c r="H90" s="74"/>
      <c r="I90" s="74"/>
    </row>
    <row r="91" spans="1:9" ht="12.75">
      <c r="A91" s="75" t="s">
        <v>104</v>
      </c>
      <c r="B91" s="37">
        <v>6013</v>
      </c>
      <c r="C91" s="71"/>
      <c r="D91" s="63"/>
      <c r="E91" s="63"/>
      <c r="F91" s="74"/>
      <c r="G91" s="74"/>
      <c r="H91" s="74"/>
      <c r="I91" s="74"/>
    </row>
    <row r="92" spans="1:9" ht="12.75">
      <c r="A92" s="75" t="s">
        <v>99</v>
      </c>
      <c r="B92" s="37">
        <v>6014</v>
      </c>
      <c r="C92" s="71"/>
      <c r="D92" s="63"/>
      <c r="E92" s="63"/>
      <c r="F92" s="74"/>
      <c r="G92" s="74"/>
      <c r="H92" s="74"/>
      <c r="I92" s="74"/>
    </row>
    <row r="93" spans="1:9" ht="25.5">
      <c r="A93" s="61" t="s">
        <v>54</v>
      </c>
      <c r="B93" s="37">
        <v>6020</v>
      </c>
      <c r="C93" s="76"/>
      <c r="D93" s="54"/>
      <c r="E93" s="54"/>
      <c r="F93" s="63"/>
      <c r="G93" s="63"/>
      <c r="H93" s="63"/>
      <c r="I93" s="63"/>
    </row>
    <row r="94" spans="1:9" ht="12.75">
      <c r="A94" s="61" t="s">
        <v>102</v>
      </c>
      <c r="B94" s="37">
        <v>6021</v>
      </c>
      <c r="C94" s="70"/>
      <c r="D94" s="63"/>
      <c r="E94" s="63"/>
      <c r="F94" s="64"/>
      <c r="G94" s="64"/>
      <c r="H94" s="64"/>
      <c r="I94" s="64"/>
    </row>
    <row r="95" spans="1:9" ht="12.75">
      <c r="A95" s="72" t="s">
        <v>103</v>
      </c>
      <c r="B95" s="37">
        <v>6022</v>
      </c>
      <c r="C95" s="70"/>
      <c r="D95" s="63"/>
      <c r="E95" s="63"/>
      <c r="F95" s="64"/>
      <c r="G95" s="64"/>
      <c r="H95" s="64"/>
      <c r="I95" s="64"/>
    </row>
    <row r="96" spans="1:9" ht="12.75">
      <c r="A96" s="72" t="s">
        <v>104</v>
      </c>
      <c r="B96" s="46">
        <v>6023</v>
      </c>
      <c r="C96" s="70"/>
      <c r="D96" s="63"/>
      <c r="E96" s="63"/>
      <c r="F96" s="64"/>
      <c r="G96" s="64"/>
      <c r="H96" s="64"/>
      <c r="I96" s="64"/>
    </row>
    <row r="97" spans="1:9" ht="12.75">
      <c r="A97" s="61" t="s">
        <v>47</v>
      </c>
      <c r="B97" s="37">
        <v>6024</v>
      </c>
      <c r="C97" s="70"/>
      <c r="D97" s="63"/>
      <c r="E97" s="63"/>
      <c r="F97" s="64"/>
      <c r="G97" s="64"/>
      <c r="H97" s="64"/>
      <c r="I97" s="64"/>
    </row>
    <row r="98" spans="1:9" s="30" customFormat="1" ht="12.75">
      <c r="A98" s="120" t="s">
        <v>100</v>
      </c>
      <c r="B98" s="120"/>
      <c r="C98" s="120"/>
      <c r="D98" s="120"/>
      <c r="E98" s="67"/>
      <c r="F98" s="87" t="s">
        <v>55</v>
      </c>
      <c r="G98" s="87" t="s">
        <v>56</v>
      </c>
      <c r="H98" s="87" t="s">
        <v>57</v>
      </c>
      <c r="I98" s="88" t="s">
        <v>76</v>
      </c>
    </row>
    <row r="99" spans="1:9" ht="12.75">
      <c r="A99" s="61" t="s">
        <v>7</v>
      </c>
      <c r="B99" s="37">
        <v>7010</v>
      </c>
      <c r="C99" s="70"/>
      <c r="D99" s="70"/>
      <c r="E99" s="70"/>
      <c r="F99" s="85">
        <v>409</v>
      </c>
      <c r="G99" s="85">
        <v>409</v>
      </c>
      <c r="H99" s="85">
        <v>409</v>
      </c>
      <c r="I99" s="85">
        <v>409</v>
      </c>
    </row>
    <row r="100" spans="1:9" ht="12.75">
      <c r="A100" s="61" t="s">
        <v>8</v>
      </c>
      <c r="B100" s="37">
        <v>7020</v>
      </c>
      <c r="C100" s="70"/>
      <c r="D100" s="70"/>
      <c r="E100" s="70"/>
      <c r="F100" s="77"/>
      <c r="G100" s="77"/>
      <c r="H100" s="77"/>
      <c r="I100" s="77"/>
    </row>
    <row r="101" spans="1:9" ht="12.75">
      <c r="A101" s="61" t="s">
        <v>9</v>
      </c>
      <c r="B101" s="37">
        <v>7030</v>
      </c>
      <c r="C101" s="70"/>
      <c r="D101" s="70"/>
      <c r="E101" s="70"/>
      <c r="F101" s="77"/>
      <c r="G101" s="77"/>
      <c r="H101" s="77"/>
      <c r="I101" s="77"/>
    </row>
    <row r="102" spans="1:9" ht="25.5">
      <c r="A102" s="61" t="s">
        <v>10</v>
      </c>
      <c r="B102" s="37">
        <v>7040</v>
      </c>
      <c r="C102" s="70"/>
      <c r="D102" s="70"/>
      <c r="E102" s="70"/>
      <c r="F102" s="77"/>
      <c r="G102" s="77"/>
      <c r="H102" s="77"/>
      <c r="I102" s="77"/>
    </row>
    <row r="103" spans="1:9" ht="12.75">
      <c r="A103" s="78"/>
      <c r="B103" s="79"/>
      <c r="C103" s="80"/>
      <c r="D103" s="80"/>
      <c r="E103" s="80"/>
      <c r="F103" s="81"/>
      <c r="G103" s="81"/>
      <c r="H103" s="81"/>
      <c r="I103" s="81"/>
    </row>
    <row r="104" spans="1:9" ht="12.75">
      <c r="A104" s="78"/>
      <c r="B104" s="79"/>
      <c r="C104" s="80"/>
      <c r="D104" s="80"/>
      <c r="E104" s="80"/>
      <c r="F104" s="81"/>
      <c r="G104" s="81"/>
      <c r="H104" s="81"/>
      <c r="I104" s="81"/>
    </row>
    <row r="105" spans="1:9" ht="12.75">
      <c r="A105" s="82"/>
      <c r="B105" s="82"/>
      <c r="C105" s="82"/>
      <c r="D105" s="82"/>
      <c r="E105" s="82"/>
      <c r="F105" s="82"/>
      <c r="G105" s="82"/>
      <c r="H105" s="82"/>
      <c r="I105" s="82"/>
    </row>
    <row r="106" spans="1:9" ht="12.75">
      <c r="A106" s="82"/>
      <c r="B106" s="82"/>
      <c r="C106" s="82"/>
      <c r="D106" s="82"/>
      <c r="E106" s="82"/>
      <c r="F106" s="82"/>
      <c r="G106" s="82"/>
      <c r="H106" s="82"/>
      <c r="I106" s="82"/>
    </row>
    <row r="107" spans="1:9" ht="12.75">
      <c r="A107" s="82" t="s">
        <v>109</v>
      </c>
      <c r="B107" s="82"/>
      <c r="C107" s="115" t="s">
        <v>111</v>
      </c>
      <c r="D107" s="115"/>
      <c r="E107" s="115"/>
      <c r="F107" s="82"/>
      <c r="G107" s="115" t="s">
        <v>113</v>
      </c>
      <c r="H107" s="115"/>
      <c r="I107" s="82"/>
    </row>
    <row r="108" spans="1:9" ht="12.75">
      <c r="A108" s="82" t="s">
        <v>110</v>
      </c>
      <c r="B108" s="82"/>
      <c r="C108" s="115" t="s">
        <v>112</v>
      </c>
      <c r="D108" s="115"/>
      <c r="E108" s="115"/>
      <c r="F108" s="82"/>
      <c r="G108" s="115" t="s">
        <v>114</v>
      </c>
      <c r="H108" s="115"/>
      <c r="I108" s="82"/>
    </row>
  </sheetData>
  <sheetProtection/>
  <mergeCells count="25">
    <mergeCell ref="F25:I25"/>
    <mergeCell ref="A23:I23"/>
    <mergeCell ref="A19:I19"/>
    <mergeCell ref="C25:C26"/>
    <mergeCell ref="A18:I18"/>
    <mergeCell ref="A21:I21"/>
    <mergeCell ref="C107:E107"/>
    <mergeCell ref="C108:E108"/>
    <mergeCell ref="G107:H107"/>
    <mergeCell ref="G108:H108"/>
    <mergeCell ref="A10:G10"/>
    <mergeCell ref="A77:I77"/>
    <mergeCell ref="A87:I87"/>
    <mergeCell ref="A98:D98"/>
    <mergeCell ref="E25:E26"/>
    <mergeCell ref="A3:D3"/>
    <mergeCell ref="A4:D4"/>
    <mergeCell ref="G7:H7"/>
    <mergeCell ref="A25:A26"/>
    <mergeCell ref="B25:B26"/>
    <mergeCell ref="D25:D26"/>
    <mergeCell ref="H9:I9"/>
    <mergeCell ref="A16:H16"/>
    <mergeCell ref="A17:H17"/>
    <mergeCell ref="A20:I2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Yulija</cp:lastModifiedBy>
  <cp:lastPrinted>2021-02-17T07:18:12Z</cp:lastPrinted>
  <dcterms:created xsi:type="dcterms:W3CDTF">2019-10-17T09:21:52Z</dcterms:created>
  <dcterms:modified xsi:type="dcterms:W3CDTF">2021-02-17T07:18:37Z</dcterms:modified>
  <cp:category/>
  <cp:version/>
  <cp:contentType/>
  <cp:contentStatus/>
</cp:coreProperties>
</file>